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lerk\Documents\Accounts\2022-2023\EOY\"/>
    </mc:Choice>
  </mc:AlternateContent>
  <xr:revisionPtr revIDLastSave="0" documentId="13_ncr:1_{C94D3660-D698-4505-8E55-9D76D019A213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definedNames>
    <definedName name="_xlnm.Print_Area" localSheetId="2">'Box 3 Receipts'!$A$1:$F$28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3" l="1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12" i="13"/>
  <c r="J9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8" i="10" l="1"/>
  <c r="E7" i="10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<sst xmlns="http://schemas.openxmlformats.org/spreadsheetml/2006/main" count="140" uniqueCount="71">
  <si>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</si>
  <si>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</si>
  <si>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</si>
  <si>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</si>
  <si>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</si>
  <si>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</si>
  <si>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</si>
  <si>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</si>
  <si>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</si>
  <si>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</si>
  <si>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</si>
  <si>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</si>
  <si>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</si>
  <si>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</si>
  <si>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</si>
  <si>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</si>
  <si>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</si>
  <si>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</si>
  <si>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</si>
  <si>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</si>
  <si>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</si>
  <si>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</si>
  <si>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</si>
  <si>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</si>
  <si>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</si>
  <si>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</si>
  <si>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</si>
  <si>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</si>
  <si>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</si>
  <si>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</si>
  <si>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</si>
  <si>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</si>
  <si>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</si>
  <si>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</si>
  <si>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</si>
  <si>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</si>
  <si>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</si>
  <si>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</si>
  <si>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</si>
  <si>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</si>
  <si>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</si>
  <si>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</si>
  <si>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</si>
  <si>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</si>
  <si>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</si>
  <si>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</si>
  <si>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</si>
  <si>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</si>
  <si>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</si>
  <si>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</si>
  <si>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</si>
  <si>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</si>
  <si>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</si>
  <si>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</si>
  <si>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</si>
  <si>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</si>
  <si>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</si>
  <si>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</si>
  <si>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</si>
  <si>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</si>
  <si>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</si>
  <si>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</si>
  <si>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</si>
  <si>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</si>
  <si>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Pond work £10715</t>
  </si>
  <si>
    <t>Planning Inquiry £43610</t>
  </si>
  <si>
    <t>Overtime to work on Planning Inquiry</t>
  </si>
  <si>
    <t xml:space="preserve">CIL Receipt  </t>
  </si>
  <si>
    <t xml:space="preserve">Donation for Pond work </t>
  </si>
  <si>
    <t xml:space="preserve">VAT Refund </t>
  </si>
  <si>
    <t>Donation for planning Inquiry 37280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</si>
</sst>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7" fillId="0" borderId="3" xfId="0" applyFont="1" applyBorder="1"/>
    <xf numFmtId="0" fontId="3" fillId="2" borderId="3" xfId="0" applyFont="1" applyFill="1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6" fillId="0" borderId="3" xfId="0" applyFont="1" applyBorder="1"/>
    <xf numFmtId="43" fontId="0" fillId="0" borderId="0" xfId="0" applyNumberFormat="1" applyBorder="1" applyAlignment="1" applyProtection="1">
      <alignment horizontal="left"/>
      <protection locked="0"/>
    </xf>
    <xf numFmtId="43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/>
  </cellXfs>
  <cellStyles count="3">
    <cellStyle name="Comma" xfId="2" builtinId="3"/>
    <cellStyle name="Normal" xfId="0" builtinId="0"/>
    <cellStyle name="Per 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opLeftCell="B3" workbookViewId="0">
      <selection activeCell="B3" sqref="B3:J17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3.109375" bestFit="1" customWidth="1"/>
  </cols>
  <sheetData>
    <row r="1" spans="2:10" ht="17.25" customHeight="1" x14ac:dyDescent="0.3">
      <c r="B1" s="27" t="s">
        <v>44</v>
      </c>
    </row>
    <row r="3" spans="2:10" ht="15" customHeight="1" x14ac:dyDescent="0.3">
      <c r="B3" s="75" t="s">
        <v>40</v>
      </c>
      <c r="C3" s="76"/>
      <c r="D3" s="76"/>
      <c r="E3" s="76"/>
      <c r="F3" s="76"/>
      <c r="G3" s="76"/>
      <c r="H3" s="76"/>
      <c r="I3" s="76"/>
    </row>
    <row r="4" spans="2:10" ht="15" customHeight="1" thickBot="1" x14ac:dyDescent="0.35"/>
    <row r="5" spans="2:10" ht="15" customHeight="1" x14ac:dyDescent="0.3">
      <c r="B5" s="28"/>
      <c r="C5" s="74" t="s">
        <v>17</v>
      </c>
      <c r="D5" s="74"/>
      <c r="E5" s="48"/>
      <c r="F5" s="48"/>
      <c r="G5" s="48"/>
      <c r="H5" s="48"/>
      <c r="I5" s="38" t="s">
        <v>18</v>
      </c>
      <c r="J5" s="43" t="s">
        <v>45</v>
      </c>
    </row>
    <row r="6" spans="2:10" ht="28.8" x14ac:dyDescent="0.3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8.8" x14ac:dyDescent="0.3">
      <c r="B7" s="31" t="s">
        <v>19</v>
      </c>
      <c r="C7" s="70">
        <v>17714</v>
      </c>
      <c r="D7" s="70">
        <v>7714</v>
      </c>
      <c r="E7" s="57"/>
      <c r="F7" s="57"/>
      <c r="G7" s="51"/>
      <c r="H7" s="51"/>
      <c r="I7" s="40" t="s">
        <v>38</v>
      </c>
      <c r="J7" s="45"/>
    </row>
    <row r="8" spans="2:10" s="22" customFormat="1" ht="28.8" x14ac:dyDescent="0.3">
      <c r="B8" s="31" t="s">
        <v>20</v>
      </c>
      <c r="C8" s="70">
        <v>15300</v>
      </c>
      <c r="D8" s="70">
        <v>15300</v>
      </c>
      <c r="E8" s="51">
        <f>D8-C8</f>
        <v>0</v>
      </c>
      <c r="F8" s="50">
        <f>IF(AND(C8=0,D8=0),0,IF(C8=0,1,IF(D8=0,-1,(D8-C8)/C8)))</f>
        <v>0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22</v>
      </c>
      <c r="C9" s="70">
        <v>4191</v>
      </c>
      <c r="D9" s="70">
        <v>129443</v>
      </c>
      <c r="E9" s="51">
        <f>D9-C9</f>
        <v>125252</v>
      </c>
      <c r="F9" s="50">
        <f>IF(AND(C9=0,D9=0),0,IF(C9=0,1,IF(D9=0,-1,(D9-C9)/C9)))</f>
        <v>29.885946074922455</v>
      </c>
      <c r="G9" s="35" t="str">
        <f>IF(E9&gt;100000,"Yes",IF(E9&lt;-100000,"Yes","No"))</f>
        <v>Yes</v>
      </c>
      <c r="H9" s="35" t="str">
        <f>IF(F9&gt;15%,"Yes",IF(F9&lt;-15%,"Yes","No"))</f>
        <v>Yes</v>
      </c>
      <c r="I9" s="40" t="s">
        <v>23</v>
      </c>
      <c r="J9" s="47" t="str">
        <f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3.2" x14ac:dyDescent="0.3">
      <c r="B10" s="32" t="s">
        <v>24</v>
      </c>
      <c r="C10" s="70">
        <v>4008</v>
      </c>
      <c r="D10" s="70">
        <v>5058</v>
      </c>
      <c r="E10" s="51">
        <f>D10-C10</f>
        <v>1050</v>
      </c>
      <c r="F10" s="50">
        <f>IF(AND(C10=0,D10=0),0,IF(C10=0,1,IF(D10=0,-1,(D10-C10)/C10)))</f>
        <v>0.2619760479041916</v>
      </c>
      <c r="G10" s="35" t="str">
        <f>IF(E10&gt;100000,"Yes",IF(E10&lt;-100000,"Yes","No"))</f>
        <v>No</v>
      </c>
      <c r="H10" s="35" t="str">
        <f>IF(F10&gt;15%,"Yes",IF(F10&lt;-15%,"Yes","No"))</f>
        <v>Yes</v>
      </c>
      <c r="I10" s="40" t="s">
        <v>25</v>
      </c>
      <c r="J10" s="47" t="str">
        <f>IF(ISBLANK(C10),"Enter figures",IF(G10="Yes","Please explain within the relevant tab",IF(H10="Yes","Please explain within the relevant tab","No explanation required")))</f>
        <v>Please explain within the relevant tab</v>
      </c>
    </row>
    <row r="11" spans="2:10" ht="28.8" x14ac:dyDescent="0.3">
      <c r="B11" s="32" t="s">
        <v>26</v>
      </c>
      <c r="C11" s="70">
        <v>0</v>
      </c>
      <c r="D11" s="70">
        <v>0</v>
      </c>
      <c r="E11" s="51">
        <f>D11-C11</f>
        <v>0</v>
      </c>
      <c r="F11" s="50">
        <f>IF(AND(C11=0,D11=0),0,IF(C11=0,1,IF(D11=0,-1,(D11-C11)/C11)))</f>
        <v>0</v>
      </c>
      <c r="G11" s="35" t="str">
        <f>IF(E11&gt;100000,"Yes",IF(E11&lt;-100000,"Yes","No"))</f>
        <v>No</v>
      </c>
      <c r="H11" s="35" t="str">
        <f>IF(F11&gt;15%,"Yes",IF(F11&lt;-15%,"Yes","No"))</f>
        <v>No</v>
      </c>
      <c r="I11" s="40" t="s">
        <v>27</v>
      </c>
      <c r="J11" s="47" t="str">
        <f>IF(ISBLANK(C11),"Enter figures",IF(G11="Yes","Please explain within the relevant tab",IF(H11="Yes","Please explain within the relevant tab","No explanation required")))</f>
        <v>No explanation required</v>
      </c>
    </row>
    <row r="12" spans="2:10" ht="28.8" x14ac:dyDescent="0.3">
      <c r="B12" s="32" t="s">
        <v>28</v>
      </c>
      <c r="C12" s="70">
        <v>14074</v>
      </c>
      <c r="D12" s="70">
        <v>68399</v>
      </c>
      <c r="E12" s="51">
        <f>D12-C12</f>
        <v>54325</v>
      </c>
      <c r="F12" s="50">
        <f>IF(AND(C12=0,D12=0),0,IF(C12=0,1,IF(D12=0,-1,(D12-C12)/C12)))</f>
        <v>3.8599545260764532</v>
      </c>
      <c r="G12" s="35" t="str">
        <f>IF(E12&gt;100000,"Yes",IF(E12&lt;-100000,"Yes","No"))</f>
        <v>No</v>
      </c>
      <c r="H12" s="35" t="str">
        <f>IF(F12&gt;15%,"Yes",IF(F12&lt;-15%,"Yes","No"))</f>
        <v>Yes</v>
      </c>
      <c r="I12" s="40" t="s">
        <v>29</v>
      </c>
      <c r="J12" s="47" t="str">
        <f>IF(ISBLANK(C12),"Enter figures",IF(G12="Yes","Please explain within the relevant tab",IF(H12="Yes","Please explain within the relevant tab","No explanation required")))</f>
        <v>Please explain within the relevant tab</v>
      </c>
    </row>
    <row r="13" spans="2:10" ht="29.4" thickBot="1" x14ac:dyDescent="0.35">
      <c r="B13" s="33" t="s">
        <v>30</v>
      </c>
      <c r="C13" s="71">
        <v>19121</v>
      </c>
      <c r="D13" s="71">
        <f>D7+D8+D9-D10-D11-D12</f>
        <v>79000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Please explain in the Reserves tab</v>
      </c>
    </row>
    <row r="14" spans="2:10" ht="15" thickBot="1" x14ac:dyDescent="0.35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28.8" x14ac:dyDescent="0.3">
      <c r="B15" s="34" t="s">
        <v>32</v>
      </c>
      <c r="C15" s="72">
        <v>19121</v>
      </c>
      <c r="D15" s="72">
        <v>90407</v>
      </c>
      <c r="E15" s="56"/>
      <c r="F15" s="59"/>
      <c r="G15" s="54"/>
      <c r="H15" s="54"/>
      <c r="I15" s="42" t="s">
        <v>33</v>
      </c>
      <c r="J15" s="46"/>
    </row>
    <row r="16" spans="2:10" ht="28.8" x14ac:dyDescent="0.3">
      <c r="B16" s="32" t="s">
        <v>34</v>
      </c>
      <c r="C16" s="70">
        <v>61632</v>
      </c>
      <c r="D16" s="70">
        <v>62526</v>
      </c>
      <c r="E16" s="51">
        <f>D16-C16</f>
        <v>894</v>
      </c>
      <c r="F16" s="50">
        <f>IF(AND(C16=0,D16=0),0,IF(C16=0,1,IF(D16=0,-1,(D16-C16)/C16)))</f>
        <v>1.4505451713395639E-2</v>
      </c>
      <c r="G16" s="35" t="str">
        <f>IF(E16&gt;100000,"Yes",IF(E16&lt;-100000,"Yes","No"))</f>
        <v>No</v>
      </c>
      <c r="H16" s="35" t="str">
        <f>IF(F16&gt;15%,"Yes",IF(F16&lt;-15%,"Yes","No"))</f>
        <v>No</v>
      </c>
      <c r="I16" s="40" t="s">
        <v>35</v>
      </c>
      <c r="J16" s="47" t="str">
        <f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3" t="s">
        <v>36</v>
      </c>
      <c r="C17" s="73">
        <v>0</v>
      </c>
      <c r="D17" s="73"/>
      <c r="E17" s="52">
        <f>D17-C17</f>
        <v>0</v>
      </c>
      <c r="F17" s="60">
        <f>IF(AND(C17=0,D17=0),0,IF(C17=0,1,IF(D17=0,-1,(D17-C17)/C17)))</f>
        <v>0</v>
      </c>
      <c r="G17" s="36" t="str">
        <f>IF(E17&gt;100000,"Yes",IF(E17&lt;-100000,"Yes","No"))</f>
        <v>No</v>
      </c>
      <c r="H17" s="36" t="str">
        <f>IF(F17&gt;15%,"Yes",IF(F17&lt;-15%,"Yes","No"))</f>
        <v>No</v>
      </c>
      <c r="I17" s="41" t="s">
        <v>37</v>
      </c>
      <c r="J17" s="55" t="str">
        <f>IF(ISBLANK(C17),"Enter figures",IF(G17="Yes","Please explain within the relevant tab",IF(H17="Yes","Please explain within the relevant tab","No explanation required")))</f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5</v>
      </c>
    </row>
    <row r="3" spans="2:6" x14ac:dyDescent="0.3">
      <c r="B3" s="8"/>
    </row>
    <row r="4" spans="2:6" x14ac:dyDescent="0.3">
      <c r="B4" t="s">
        <v>3</v>
      </c>
      <c r="C4" s="37">
        <f>'Accounting Statement'!C8</f>
        <v>15300</v>
      </c>
      <c r="D4" t="s">
        <v>4</v>
      </c>
      <c r="E4" s="37">
        <f>'Accounting Statement'!D8</f>
        <v>15300</v>
      </c>
    </row>
    <row r="6" spans="2:6" x14ac:dyDescent="0.3">
      <c r="D6" t="s">
        <v>7</v>
      </c>
      <c r="E6" s="1">
        <f>E4-C4</f>
        <v>0</v>
      </c>
    </row>
    <row r="7" spans="2:6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9</v>
      </c>
    </row>
    <row r="10" spans="2:6" x14ac:dyDescent="0.3">
      <c r="B10" s="8"/>
    </row>
    <row r="11" spans="2:6" s="3" customFormat="1" ht="27.6" x14ac:dyDescent="0.3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2:6" s="11" customFormat="1" x14ac:dyDescent="0.3">
      <c r="B12" s="12"/>
      <c r="C12" s="12"/>
      <c r="D12" s="13">
        <f t="shared" ref="D12:D25" si="0">C12-B12</f>
        <v>0</v>
      </c>
      <c r="E12" s="77"/>
      <c r="F12" s="78"/>
    </row>
    <row r="13" spans="2:6" s="11" customFormat="1" x14ac:dyDescent="0.3">
      <c r="B13" s="12"/>
      <c r="C13" s="12"/>
      <c r="D13" s="13">
        <f t="shared" si="0"/>
        <v>0</v>
      </c>
      <c r="E13" s="77"/>
      <c r="F13" s="78"/>
    </row>
    <row r="14" spans="2:6" s="11" customFormat="1" x14ac:dyDescent="0.3">
      <c r="B14" s="12"/>
      <c r="C14" s="12"/>
      <c r="D14" s="13">
        <f t="shared" si="0"/>
        <v>0</v>
      </c>
      <c r="E14" s="77"/>
      <c r="F14" s="78"/>
    </row>
    <row r="15" spans="2:6" s="11" customFormat="1" x14ac:dyDescent="0.3">
      <c r="B15" s="12"/>
      <c r="C15" s="12"/>
      <c r="D15" s="13">
        <f t="shared" si="0"/>
        <v>0</v>
      </c>
      <c r="E15" s="77"/>
      <c r="F15" s="78"/>
    </row>
    <row r="16" spans="2:6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x14ac:dyDescent="0.3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1"/>
      <c r="F26" s="78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8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M31"/>
  <sheetViews>
    <sheetView tabSelected="1" topLeftCell="A4" workbookViewId="0">
      <selection activeCell="E19" sqref="E19:F19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  <col min="12" max="12" width="10.33203125" bestFit="1" customWidth="1"/>
  </cols>
  <sheetData>
    <row r="1" spans="1:13" x14ac:dyDescent="0.3">
      <c r="B1" s="15" t="s">
        <v>10</v>
      </c>
    </row>
    <row r="3" spans="1:13" x14ac:dyDescent="0.3">
      <c r="B3" s="8"/>
    </row>
    <row r="4" spans="1:13" x14ac:dyDescent="0.3">
      <c r="B4" t="s">
        <v>3</v>
      </c>
      <c r="C4" s="37">
        <f>'Accounting Statement'!C9</f>
        <v>4191</v>
      </c>
      <c r="D4" t="s">
        <v>4</v>
      </c>
      <c r="E4" s="37">
        <f>'Accounting Statement'!D9</f>
        <v>129443</v>
      </c>
    </row>
    <row r="6" spans="1:13" x14ac:dyDescent="0.3">
      <c r="D6" t="s">
        <v>7</v>
      </c>
      <c r="E6" s="1">
        <f>E4-C4</f>
        <v>125252</v>
      </c>
    </row>
    <row r="7" spans="1:13" x14ac:dyDescent="0.3">
      <c r="D7" t="s">
        <v>41</v>
      </c>
      <c r="E7" s="6">
        <f>IF(AND(C4=0,E4=0),0,IF(C4=0,1,IF(E4=0,-1,(E4-C4)/C4)))</f>
        <v>29.885946074922455</v>
      </c>
      <c r="F7" t="str">
        <f>IF(E7&lt;-0.15,"yes explain",IF(E7&gt;0.15,"Yes explain","No explanation required"))</f>
        <v>Yes explain</v>
      </c>
    </row>
    <row r="8" spans="1:13" x14ac:dyDescent="0.3">
      <c r="I8" s="87"/>
      <c r="J8" s="88"/>
      <c r="K8" s="88"/>
      <c r="L8" s="88"/>
      <c r="M8" s="89"/>
    </row>
    <row r="9" spans="1:13" x14ac:dyDescent="0.3">
      <c r="B9" s="8" t="s">
        <v>9</v>
      </c>
    </row>
    <row r="10" spans="1:13" x14ac:dyDescent="0.3">
      <c r="B10" s="21" t="s">
        <v>42</v>
      </c>
    </row>
    <row r="11" spans="1:13" x14ac:dyDescent="0.3">
      <c r="B11" s="8"/>
    </row>
    <row r="12" spans="1:13" s="3" customFormat="1" ht="27.6" x14ac:dyDescent="0.3">
      <c r="B12" s="4" t="s">
        <v>0</v>
      </c>
      <c r="C12" s="4" t="s">
        <v>6</v>
      </c>
      <c r="D12" s="5" t="s">
        <v>7</v>
      </c>
      <c r="E12" s="79" t="s">
        <v>2</v>
      </c>
      <c r="F12" s="83"/>
    </row>
    <row r="13" spans="1:13" s="17" customFormat="1" x14ac:dyDescent="0.3">
      <c r="A13" s="16"/>
      <c r="B13" s="13">
        <v>0</v>
      </c>
      <c r="C13" s="12">
        <v>829926</v>
      </c>
      <c r="D13" s="12">
        <v>82926</v>
      </c>
      <c r="E13" s="77" t="s">
        <v>67</v>
      </c>
      <c r="F13" s="82"/>
      <c r="G13" s="16"/>
    </row>
    <row r="14" spans="1:13" s="11" customFormat="1" x14ac:dyDescent="0.3">
      <c r="B14" s="12">
        <v>0</v>
      </c>
      <c r="C14" s="12">
        <v>37271</v>
      </c>
      <c r="D14" s="12">
        <v>37305</v>
      </c>
      <c r="E14" s="77" t="s">
        <v>70</v>
      </c>
      <c r="F14" s="82"/>
    </row>
    <row r="15" spans="1:13" s="11" customFormat="1" x14ac:dyDescent="0.3">
      <c r="B15" s="12">
        <v>0</v>
      </c>
      <c r="C15" s="12">
        <v>1000</v>
      </c>
      <c r="D15" s="12">
        <f t="shared" ref="D14:D27" si="0">C15-B15</f>
        <v>1000</v>
      </c>
      <c r="E15" s="77" t="s">
        <v>68</v>
      </c>
      <c r="F15" s="82"/>
    </row>
    <row r="16" spans="1:13" s="11" customFormat="1" x14ac:dyDescent="0.3">
      <c r="B16" s="12">
        <v>406</v>
      </c>
      <c r="C16" s="12">
        <v>4428</v>
      </c>
      <c r="D16" s="12">
        <f t="shared" si="0"/>
        <v>4022</v>
      </c>
      <c r="E16" s="77" t="s">
        <v>69</v>
      </c>
      <c r="F16" s="82"/>
    </row>
    <row r="17" spans="1:8" s="11" customFormat="1" x14ac:dyDescent="0.3">
      <c r="B17" s="12"/>
      <c r="C17" s="12"/>
      <c r="D17" s="13">
        <f t="shared" si="0"/>
        <v>0</v>
      </c>
      <c r="E17" s="77"/>
      <c r="F17" s="82"/>
    </row>
    <row r="18" spans="1:8" s="11" customFormat="1" x14ac:dyDescent="0.3">
      <c r="B18" s="12"/>
      <c r="C18" s="12"/>
      <c r="D18" s="13">
        <f t="shared" si="0"/>
        <v>0</v>
      </c>
      <c r="E18" s="77"/>
      <c r="F18" s="82"/>
    </row>
    <row r="19" spans="1:8" s="11" customFormat="1" x14ac:dyDescent="0.3">
      <c r="B19" s="12"/>
      <c r="C19" s="12"/>
      <c r="D19" s="13">
        <f t="shared" si="0"/>
        <v>0</v>
      </c>
      <c r="E19" s="77"/>
      <c r="F19" s="82"/>
    </row>
    <row r="20" spans="1:8" s="11" customFormat="1" x14ac:dyDescent="0.3">
      <c r="B20" s="12"/>
      <c r="C20" s="12"/>
      <c r="D20" s="13">
        <f t="shared" si="0"/>
        <v>0</v>
      </c>
      <c r="E20" s="77"/>
      <c r="F20" s="82"/>
    </row>
    <row r="21" spans="1:8" s="11" customFormat="1" x14ac:dyDescent="0.3">
      <c r="B21" s="12"/>
      <c r="C21" s="12"/>
      <c r="D21" s="13">
        <f t="shared" si="0"/>
        <v>0</v>
      </c>
      <c r="E21" s="77"/>
      <c r="F21" s="82"/>
    </row>
    <row r="22" spans="1:8" s="11" customFormat="1" x14ac:dyDescent="0.3">
      <c r="B22" s="12"/>
      <c r="C22" s="12"/>
      <c r="D22" s="13">
        <f t="shared" si="0"/>
        <v>0</v>
      </c>
      <c r="E22" s="77"/>
      <c r="F22" s="82"/>
    </row>
    <row r="23" spans="1:8" s="11" customFormat="1" x14ac:dyDescent="0.3">
      <c r="B23" s="12"/>
      <c r="C23" s="12"/>
      <c r="D23" s="13">
        <f t="shared" si="0"/>
        <v>0</v>
      </c>
      <c r="E23" s="77"/>
      <c r="F23" s="82"/>
    </row>
    <row r="24" spans="1:8" s="11" customFormat="1" x14ac:dyDescent="0.3">
      <c r="B24" s="12"/>
      <c r="C24" s="12"/>
      <c r="D24" s="13">
        <f t="shared" si="0"/>
        <v>0</v>
      </c>
      <c r="E24" s="77"/>
      <c r="F24" s="82"/>
    </row>
    <row r="25" spans="1:8" s="11" customFormat="1" x14ac:dyDescent="0.3">
      <c r="B25" s="12"/>
      <c r="C25" s="12"/>
      <c r="D25" s="13">
        <f t="shared" si="0"/>
        <v>0</v>
      </c>
      <c r="E25" s="77"/>
      <c r="F25" s="82"/>
    </row>
    <row r="26" spans="1:8" s="11" customFormat="1" x14ac:dyDescent="0.3">
      <c r="B26" s="12"/>
      <c r="C26" s="12"/>
      <c r="D26" s="13">
        <f t="shared" si="0"/>
        <v>0</v>
      </c>
      <c r="E26" s="77"/>
      <c r="F26" s="82"/>
    </row>
    <row r="27" spans="1:8" s="11" customFormat="1" x14ac:dyDescent="0.3">
      <c r="B27" s="12"/>
      <c r="C27" s="12"/>
      <c r="D27" s="13">
        <f t="shared" si="0"/>
        <v>0</v>
      </c>
      <c r="E27" s="77"/>
      <c r="F27" s="82"/>
    </row>
    <row r="28" spans="1:8" x14ac:dyDescent="0.3">
      <c r="A28" s="9" t="s">
        <v>1</v>
      </c>
      <c r="B28" s="10">
        <f>SUM(B13:B27)</f>
        <v>406</v>
      </c>
      <c r="C28" s="10">
        <f>SUM(C13:C27)</f>
        <v>872625</v>
      </c>
      <c r="D28" s="10">
        <f>SUM(D13:D27)</f>
        <v>125253</v>
      </c>
      <c r="E28" s="81"/>
      <c r="F28" s="86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E27" sqref="A1:F27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11</v>
      </c>
    </row>
    <row r="3" spans="1:7" x14ac:dyDescent="0.3">
      <c r="B3" s="8"/>
    </row>
    <row r="4" spans="1:7" x14ac:dyDescent="0.3">
      <c r="B4" t="s">
        <v>3</v>
      </c>
      <c r="C4" s="37">
        <f>'Accounting Statement'!C10</f>
        <v>4008</v>
      </c>
      <c r="D4" t="s">
        <v>4</v>
      </c>
      <c r="E4" s="37">
        <f>'Accounting Statement'!D10</f>
        <v>5058</v>
      </c>
    </row>
    <row r="6" spans="1:7" x14ac:dyDescent="0.3">
      <c r="D6" t="s">
        <v>7</v>
      </c>
      <c r="E6" s="1">
        <f>E4-C4</f>
        <v>1050</v>
      </c>
    </row>
    <row r="7" spans="1:7" x14ac:dyDescent="0.3">
      <c r="D7" t="s">
        <v>41</v>
      </c>
      <c r="E7" s="6">
        <f>IF(AND(C4=0,E4=0),0,IF(C4=0,1,IF(E4=0,-1,(E4-C4)/C4)))</f>
        <v>0.2619760479041916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1:7" s="17" customFormat="1" x14ac:dyDescent="0.3">
      <c r="A12" s="16"/>
      <c r="B12" s="13">
        <v>4008</v>
      </c>
      <c r="C12" s="13">
        <v>5058</v>
      </c>
      <c r="D12" s="13">
        <f>C12-B12</f>
        <v>1050</v>
      </c>
      <c r="E12" s="84" t="s">
        <v>66</v>
      </c>
      <c r="F12" s="85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">
      <c r="B14" s="12"/>
      <c r="C14" s="12"/>
      <c r="D14" s="13">
        <f t="shared" si="0"/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x14ac:dyDescent="0.3">
      <c r="A27" s="9" t="s">
        <v>1</v>
      </c>
      <c r="B27" s="10">
        <f>SUM(B12:B26)</f>
        <v>4008</v>
      </c>
      <c r="C27" s="10">
        <f>SUM(C12:C26)</f>
        <v>5058</v>
      </c>
      <c r="D27" s="10">
        <f>SUM(D12:D26)</f>
        <v>1050</v>
      </c>
      <c r="E27" s="81"/>
      <c r="F27" s="78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12</v>
      </c>
    </row>
    <row r="3" spans="1:7" x14ac:dyDescent="0.3">
      <c r="B3" s="8"/>
    </row>
    <row r="4" spans="1:7" x14ac:dyDescent="0.3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">
      <c r="D6" t="s">
        <v>7</v>
      </c>
      <c r="E6" s="1">
        <f>E4-C4</f>
        <v>0</v>
      </c>
    </row>
    <row r="7" spans="1:7" x14ac:dyDescent="0.3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x14ac:dyDescent="0.3">
      <c r="B10" s="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1:7" s="17" customFormat="1" x14ac:dyDescent="0.3">
      <c r="A12" s="16"/>
      <c r="B12" s="13"/>
      <c r="C12" s="13"/>
      <c r="D12" s="13">
        <f>C12-B12</f>
        <v>0</v>
      </c>
      <c r="E12" s="84"/>
      <c r="F12" s="85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">
      <c r="B14" s="12"/>
      <c r="C14" s="12"/>
      <c r="D14" s="13">
        <f t="shared" si="0"/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1"/>
      <c r="F27" s="78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workbookViewId="0">
      <selection activeCell="E28" sqref="A1:F28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13</v>
      </c>
    </row>
    <row r="3" spans="1:7" x14ac:dyDescent="0.3">
      <c r="B3" s="8"/>
    </row>
    <row r="4" spans="1:7" x14ac:dyDescent="0.3">
      <c r="B4" t="s">
        <v>3</v>
      </c>
      <c r="C4" s="37">
        <f>'Accounting Statement'!C12</f>
        <v>14074</v>
      </c>
      <c r="D4" t="s">
        <v>4</v>
      </c>
      <c r="E4" s="37">
        <f>'Accounting Statement'!D12</f>
        <v>68399</v>
      </c>
    </row>
    <row r="6" spans="1:7" x14ac:dyDescent="0.3">
      <c r="D6" t="s">
        <v>7</v>
      </c>
      <c r="E6" s="1">
        <f>E4-C4</f>
        <v>54325</v>
      </c>
    </row>
    <row r="7" spans="1:7" x14ac:dyDescent="0.3">
      <c r="D7" t="s">
        <v>41</v>
      </c>
      <c r="E7" s="6">
        <f>IF(AND(C4=0,E4=0),0,IF(C4=0,1,IF(E4=0,-1,(E4-C4)/C4)))</f>
        <v>3.8599545260764532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9</v>
      </c>
    </row>
    <row r="10" spans="1:7" ht="15" x14ac:dyDescent="0.35">
      <c r="B10" s="19" t="s">
        <v>43</v>
      </c>
    </row>
    <row r="11" spans="1:7" x14ac:dyDescent="0.3">
      <c r="B11" s="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79" t="s">
        <v>2</v>
      </c>
      <c r="F12" s="80"/>
    </row>
    <row r="13" spans="1:7" s="17" customFormat="1" x14ac:dyDescent="0.3">
      <c r="A13" s="16"/>
      <c r="B13" s="13">
        <v>14074</v>
      </c>
      <c r="C13" s="13">
        <v>68399</v>
      </c>
      <c r="D13" s="13">
        <f>C13-B13</f>
        <v>54325</v>
      </c>
      <c r="E13" s="84" t="s">
        <v>65</v>
      </c>
      <c r="F13" s="85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7" t="s">
        <v>64</v>
      </c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8" s="11" customFormat="1" x14ac:dyDescent="0.3">
      <c r="B17" s="12"/>
      <c r="C17" s="12"/>
      <c r="D17" s="13">
        <f t="shared" si="0"/>
        <v>0</v>
      </c>
      <c r="E17" s="77"/>
      <c r="F17" s="78"/>
    </row>
    <row r="18" spans="1:8" s="11" customFormat="1" x14ac:dyDescent="0.3">
      <c r="B18" s="12"/>
      <c r="C18" s="12"/>
      <c r="D18" s="13">
        <f t="shared" si="0"/>
        <v>0</v>
      </c>
      <c r="E18" s="77"/>
      <c r="F18" s="78"/>
    </row>
    <row r="19" spans="1:8" s="11" customFormat="1" x14ac:dyDescent="0.3">
      <c r="B19" s="12"/>
      <c r="C19" s="12"/>
      <c r="D19" s="13">
        <f t="shared" si="0"/>
        <v>0</v>
      </c>
      <c r="E19" s="77"/>
      <c r="F19" s="78"/>
    </row>
    <row r="20" spans="1:8" s="11" customFormat="1" x14ac:dyDescent="0.3">
      <c r="B20" s="12"/>
      <c r="C20" s="12"/>
      <c r="D20" s="13">
        <f t="shared" si="0"/>
        <v>0</v>
      </c>
      <c r="E20" s="77"/>
      <c r="F20" s="78"/>
    </row>
    <row r="21" spans="1:8" s="11" customFormat="1" x14ac:dyDescent="0.3">
      <c r="B21" s="12"/>
      <c r="C21" s="12"/>
      <c r="D21" s="13">
        <f t="shared" si="0"/>
        <v>0</v>
      </c>
      <c r="E21" s="77"/>
      <c r="F21" s="78"/>
    </row>
    <row r="22" spans="1:8" s="11" customFormat="1" x14ac:dyDescent="0.3">
      <c r="B22" s="12"/>
      <c r="C22" s="12"/>
      <c r="D22" s="13">
        <f t="shared" si="0"/>
        <v>0</v>
      </c>
      <c r="E22" s="77"/>
      <c r="F22" s="78"/>
    </row>
    <row r="23" spans="1:8" s="11" customFormat="1" x14ac:dyDescent="0.3">
      <c r="B23" s="12"/>
      <c r="C23" s="12"/>
      <c r="D23" s="13">
        <f t="shared" si="0"/>
        <v>0</v>
      </c>
      <c r="E23" s="77"/>
      <c r="F23" s="78"/>
    </row>
    <row r="24" spans="1:8" s="11" customFormat="1" x14ac:dyDescent="0.3">
      <c r="B24" s="12"/>
      <c r="C24" s="12"/>
      <c r="D24" s="13">
        <f t="shared" si="0"/>
        <v>0</v>
      </c>
      <c r="E24" s="77"/>
      <c r="F24" s="78"/>
    </row>
    <row r="25" spans="1:8" s="11" customFormat="1" x14ac:dyDescent="0.3">
      <c r="B25" s="12"/>
      <c r="C25" s="12"/>
      <c r="D25" s="13">
        <f t="shared" si="0"/>
        <v>0</v>
      </c>
      <c r="E25" s="77"/>
      <c r="F25" s="78"/>
    </row>
    <row r="26" spans="1:8" s="11" customFormat="1" x14ac:dyDescent="0.3">
      <c r="B26" s="12"/>
      <c r="C26" s="12"/>
      <c r="D26" s="13">
        <f t="shared" si="0"/>
        <v>0</v>
      </c>
      <c r="E26" s="77"/>
      <c r="F26" s="78"/>
    </row>
    <row r="27" spans="1:8" s="11" customFormat="1" x14ac:dyDescent="0.3">
      <c r="B27" s="12"/>
      <c r="C27" s="12"/>
      <c r="D27" s="13">
        <f t="shared" si="0"/>
        <v>0</v>
      </c>
      <c r="E27" s="77"/>
      <c r="F27" s="78"/>
    </row>
    <row r="28" spans="1:8" x14ac:dyDescent="0.3">
      <c r="A28" s="9" t="s">
        <v>1</v>
      </c>
      <c r="B28" s="10">
        <f>SUM(B13:B27)</f>
        <v>14074</v>
      </c>
      <c r="C28" s="10">
        <f>SUM(C13:C27)</f>
        <v>68399</v>
      </c>
      <c r="D28" s="10">
        <f>SUM(D13:D27)</f>
        <v>54325</v>
      </c>
      <c r="E28" s="81"/>
      <c r="F28" s="78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J17" sqref="J17"/>
    </sheetView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10.664062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48</v>
      </c>
    </row>
    <row r="3" spans="2:7" x14ac:dyDescent="0.3">
      <c r="B3" s="62"/>
    </row>
    <row r="4" spans="2:7" x14ac:dyDescent="0.3">
      <c r="B4" s="61" t="s">
        <v>49</v>
      </c>
      <c r="C4" s="67">
        <f>'Accounting Statement'!D13</f>
        <v>79000</v>
      </c>
      <c r="D4" s="61" t="s">
        <v>50</v>
      </c>
      <c r="E4" s="67">
        <f>'Accounting Statement'!D8</f>
        <v>15300</v>
      </c>
    </row>
    <row r="6" spans="2:7" x14ac:dyDescent="0.3">
      <c r="D6" s="68" t="s">
        <v>51</v>
      </c>
      <c r="E6" s="61" t="str">
        <f>IF(C4&gt;(2*E4),"Yes - Please explain below","No")</f>
        <v>Yes - Please explain below</v>
      </c>
    </row>
    <row r="7" spans="2:7" x14ac:dyDescent="0.3">
      <c r="E7" s="69"/>
    </row>
    <row r="8" spans="2:7" x14ac:dyDescent="0.3">
      <c r="E8" s="62" t="s">
        <v>52</v>
      </c>
      <c r="F8" s="62" t="s">
        <v>52</v>
      </c>
      <c r="G8" s="62" t="s">
        <v>52</v>
      </c>
    </row>
    <row r="9" spans="2:7" x14ac:dyDescent="0.3">
      <c r="B9" s="62" t="s">
        <v>53</v>
      </c>
    </row>
    <row r="10" spans="2:7" x14ac:dyDescent="0.3">
      <c r="C10" s="63" t="s">
        <v>54</v>
      </c>
      <c r="E10" s="63"/>
    </row>
    <row r="11" spans="2:7" x14ac:dyDescent="0.3">
      <c r="C11" s="63" t="s">
        <v>55</v>
      </c>
      <c r="E11" s="63"/>
    </row>
    <row r="12" spans="2:7" x14ac:dyDescent="0.3">
      <c r="C12" s="63" t="s">
        <v>56</v>
      </c>
      <c r="E12" s="63"/>
    </row>
    <row r="13" spans="2:7" x14ac:dyDescent="0.3">
      <c r="C13" s="63" t="s">
        <v>57</v>
      </c>
      <c r="E13" s="63"/>
    </row>
    <row r="14" spans="2:7" x14ac:dyDescent="0.3">
      <c r="C14" s="63" t="s">
        <v>58</v>
      </c>
      <c r="E14" s="63"/>
    </row>
    <row r="15" spans="2:7" x14ac:dyDescent="0.3">
      <c r="C15" s="63" t="s">
        <v>59</v>
      </c>
      <c r="E15" s="63"/>
    </row>
    <row r="16" spans="2:7" x14ac:dyDescent="0.3">
      <c r="C16" s="63" t="s">
        <v>60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61</v>
      </c>
      <c r="E19" s="63"/>
    </row>
    <row r="20" spans="2:7" x14ac:dyDescent="0.3">
      <c r="F20" s="64">
        <f>E19</f>
        <v>0</v>
      </c>
    </row>
    <row r="21" spans="2:7" ht="15" thickBot="1" x14ac:dyDescent="0.35">
      <c r="B21" s="62" t="s">
        <v>62</v>
      </c>
      <c r="G21" s="65">
        <f>F17+F20</f>
        <v>0</v>
      </c>
    </row>
    <row r="22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topLeftCell="A7" workbookViewId="0">
      <selection activeCell="B3" sqref="B3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14</v>
      </c>
    </row>
    <row r="3" spans="1:7" x14ac:dyDescent="0.3">
      <c r="B3" s="8"/>
    </row>
    <row r="4" spans="1:7" x14ac:dyDescent="0.3">
      <c r="B4" t="s">
        <v>3</v>
      </c>
      <c r="C4" s="37">
        <f>'Accounting Statement'!C16</f>
        <v>61632</v>
      </c>
      <c r="D4" t="s">
        <v>4</v>
      </c>
      <c r="E4" s="37">
        <f>'Accounting Statement'!D16</f>
        <v>62526</v>
      </c>
    </row>
    <row r="6" spans="1:7" x14ac:dyDescent="0.3">
      <c r="D6" t="s">
        <v>7</v>
      </c>
      <c r="E6" s="1">
        <f>E4-C4</f>
        <v>894</v>
      </c>
    </row>
    <row r="7" spans="1:7" x14ac:dyDescent="0.3">
      <c r="D7" t="s">
        <v>41</v>
      </c>
      <c r="E7" s="6">
        <f>IF(AND(C4=0,E4=0),0,IF(C4=0,1,IF(E4=0,-1,(E4-C4)/C4)))</f>
        <v>1.4505451713395639E-2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9" t="s">
        <v>15</v>
      </c>
    </row>
    <row r="11" spans="1:7" ht="15" x14ac:dyDescent="0.35">
      <c r="B11" s="18"/>
    </row>
    <row r="12" spans="1:7" s="3" customFormat="1" ht="27.6" x14ac:dyDescent="0.3">
      <c r="B12" s="4" t="s">
        <v>0</v>
      </c>
      <c r="C12" s="4" t="s">
        <v>6</v>
      </c>
      <c r="D12" s="5" t="s">
        <v>7</v>
      </c>
      <c r="E12" s="79" t="s">
        <v>2</v>
      </c>
      <c r="F12" s="80"/>
    </row>
    <row r="13" spans="1:7" s="17" customFormat="1" x14ac:dyDescent="0.3">
      <c r="A13" s="16"/>
      <c r="B13" s="13"/>
      <c r="C13" s="13"/>
      <c r="D13" s="13">
        <f>C13-B13</f>
        <v>0</v>
      </c>
      <c r="E13" s="84"/>
      <c r="F13" s="85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12" s="11" customFormat="1" x14ac:dyDescent="0.3">
      <c r="B17" s="12"/>
      <c r="C17" s="12"/>
      <c r="D17" s="13">
        <f t="shared" si="0"/>
        <v>0</v>
      </c>
      <c r="E17" s="77"/>
      <c r="F17" s="78"/>
    </row>
    <row r="18" spans="1:12" s="11" customFormat="1" x14ac:dyDescent="0.3">
      <c r="B18" s="12"/>
      <c r="C18" s="12"/>
      <c r="D18" s="13">
        <f t="shared" si="0"/>
        <v>0</v>
      </c>
      <c r="E18" s="77"/>
      <c r="F18" s="78"/>
      <c r="L18" s="20"/>
    </row>
    <row r="19" spans="1:12" s="11" customFormat="1" x14ac:dyDescent="0.3">
      <c r="B19" s="12"/>
      <c r="C19" s="12"/>
      <c r="D19" s="13">
        <f t="shared" si="0"/>
        <v>0</v>
      </c>
      <c r="E19" s="77"/>
      <c r="F19" s="78"/>
    </row>
    <row r="20" spans="1:12" s="11" customFormat="1" x14ac:dyDescent="0.3">
      <c r="B20" s="12"/>
      <c r="C20" s="12"/>
      <c r="D20" s="13">
        <f t="shared" si="0"/>
        <v>0</v>
      </c>
      <c r="E20" s="77"/>
      <c r="F20" s="78"/>
    </row>
    <row r="21" spans="1:12" s="11" customFormat="1" x14ac:dyDescent="0.3">
      <c r="B21" s="12"/>
      <c r="C21" s="12"/>
      <c r="D21" s="13">
        <f t="shared" si="0"/>
        <v>0</v>
      </c>
      <c r="E21" s="77"/>
      <c r="F21" s="78"/>
    </row>
    <row r="22" spans="1:12" s="11" customFormat="1" x14ac:dyDescent="0.3">
      <c r="B22" s="12"/>
      <c r="C22" s="12"/>
      <c r="D22" s="13">
        <f t="shared" si="0"/>
        <v>0</v>
      </c>
      <c r="E22" s="77"/>
      <c r="F22" s="78"/>
    </row>
    <row r="23" spans="1:12" s="11" customFormat="1" x14ac:dyDescent="0.3">
      <c r="B23" s="12"/>
      <c r="C23" s="12"/>
      <c r="D23" s="13">
        <f t="shared" si="0"/>
        <v>0</v>
      </c>
      <c r="E23" s="77"/>
      <c r="F23" s="78"/>
    </row>
    <row r="24" spans="1:12" s="11" customFormat="1" x14ac:dyDescent="0.3">
      <c r="B24" s="12"/>
      <c r="C24" s="12"/>
      <c r="D24" s="13">
        <f t="shared" si="0"/>
        <v>0</v>
      </c>
      <c r="E24" s="77"/>
      <c r="F24" s="78"/>
    </row>
    <row r="25" spans="1:12" s="11" customFormat="1" x14ac:dyDescent="0.3">
      <c r="B25" s="12"/>
      <c r="C25" s="12"/>
      <c r="D25" s="13">
        <f t="shared" si="0"/>
        <v>0</v>
      </c>
      <c r="E25" s="77"/>
      <c r="F25" s="78"/>
    </row>
    <row r="26" spans="1:12" s="11" customFormat="1" x14ac:dyDescent="0.3">
      <c r="B26" s="12"/>
      <c r="C26" s="12"/>
      <c r="D26" s="13">
        <f t="shared" si="0"/>
        <v>0</v>
      </c>
      <c r="E26" s="77"/>
      <c r="F26" s="78"/>
    </row>
    <row r="27" spans="1:12" s="11" customFormat="1" x14ac:dyDescent="0.3">
      <c r="B27" s="12"/>
      <c r="C27" s="12"/>
      <c r="D27" s="13">
        <f t="shared" si="0"/>
        <v>0</v>
      </c>
      <c r="E27" s="77"/>
      <c r="F27" s="78"/>
    </row>
    <row r="28" spans="1:12" x14ac:dyDescent="0.3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1"/>
      <c r="F28" s="78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8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K5" sqref="K5"/>
    </sheetView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16</v>
      </c>
    </row>
    <row r="3" spans="1:7" x14ac:dyDescent="0.3">
      <c r="B3" s="8"/>
    </row>
    <row r="4" spans="1:7" x14ac:dyDescent="0.3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">
      <c r="D6" t="s">
        <v>7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9</v>
      </c>
    </row>
    <row r="10" spans="1:7" ht="15" x14ac:dyDescent="0.35">
      <c r="B10" s="18"/>
    </row>
    <row r="11" spans="1:7" s="3" customFormat="1" ht="27.6" x14ac:dyDescent="0.3">
      <c r="B11" s="4" t="s">
        <v>0</v>
      </c>
      <c r="C11" s="4" t="s">
        <v>6</v>
      </c>
      <c r="D11" s="5" t="s">
        <v>7</v>
      </c>
      <c r="E11" s="79" t="s">
        <v>2</v>
      </c>
      <c r="F11" s="80"/>
    </row>
    <row r="12" spans="1:7" s="17" customFormat="1" x14ac:dyDescent="0.3">
      <c r="A12" s="16"/>
      <c r="B12" s="13"/>
      <c r="C12" s="13"/>
      <c r="D12" s="13">
        <f>C12-B12</f>
        <v>0</v>
      </c>
      <c r="E12" s="84"/>
      <c r="F12" s="85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">
      <c r="B14" s="12"/>
      <c r="C14" s="12"/>
      <c r="D14" s="13">
        <f t="shared" si="0"/>
        <v>0</v>
      </c>
      <c r="E14" s="77"/>
      <c r="F14" s="78"/>
    </row>
    <row r="15" spans="1:7" s="11" customFormat="1" x14ac:dyDescent="0.3">
      <c r="B15" s="12"/>
      <c r="C15" s="12"/>
      <c r="D15" s="13">
        <f t="shared" si="0"/>
        <v>0</v>
      </c>
      <c r="E15" s="77"/>
      <c r="F15" s="78"/>
    </row>
    <row r="16" spans="1:7" s="11" customFormat="1" x14ac:dyDescent="0.3">
      <c r="B16" s="12"/>
      <c r="C16" s="12"/>
      <c r="D16" s="13">
        <f t="shared" si="0"/>
        <v>0</v>
      </c>
      <c r="E16" s="77"/>
      <c r="F16" s="78"/>
    </row>
    <row r="17" spans="1:12" s="11" customFormat="1" x14ac:dyDescent="0.3">
      <c r="B17" s="12"/>
      <c r="C17" s="12"/>
      <c r="D17" s="13">
        <f t="shared" si="0"/>
        <v>0</v>
      </c>
      <c r="E17" s="77"/>
      <c r="F17" s="78"/>
      <c r="L17" s="20"/>
    </row>
    <row r="18" spans="1:12" s="11" customFormat="1" x14ac:dyDescent="0.3">
      <c r="B18" s="12"/>
      <c r="C18" s="12"/>
      <c r="D18" s="13">
        <f t="shared" si="0"/>
        <v>0</v>
      </c>
      <c r="E18" s="77"/>
      <c r="F18" s="78"/>
    </row>
    <row r="19" spans="1:12" s="11" customFormat="1" x14ac:dyDescent="0.3">
      <c r="B19" s="12"/>
      <c r="C19" s="12"/>
      <c r="D19" s="13">
        <f t="shared" si="0"/>
        <v>0</v>
      </c>
      <c r="E19" s="77"/>
      <c r="F19" s="78"/>
    </row>
    <row r="20" spans="1:12" s="11" customFormat="1" x14ac:dyDescent="0.3">
      <c r="B20" s="12"/>
      <c r="C20" s="12"/>
      <c r="D20" s="13">
        <f t="shared" si="0"/>
        <v>0</v>
      </c>
      <c r="E20" s="77"/>
      <c r="F20" s="78"/>
    </row>
    <row r="21" spans="1:12" s="11" customFormat="1" x14ac:dyDescent="0.3">
      <c r="B21" s="12"/>
      <c r="C21" s="12"/>
      <c r="D21" s="13">
        <f t="shared" si="0"/>
        <v>0</v>
      </c>
      <c r="E21" s="77"/>
      <c r="F21" s="78"/>
    </row>
    <row r="22" spans="1:12" s="11" customFormat="1" x14ac:dyDescent="0.3">
      <c r="B22" s="12"/>
      <c r="C22" s="12"/>
      <c r="D22" s="13">
        <f t="shared" si="0"/>
        <v>0</v>
      </c>
      <c r="E22" s="77"/>
      <c r="F22" s="78"/>
    </row>
    <row r="23" spans="1:12" s="11" customFormat="1" x14ac:dyDescent="0.3">
      <c r="B23" s="12"/>
      <c r="C23" s="12"/>
      <c r="D23" s="13">
        <f t="shared" si="0"/>
        <v>0</v>
      </c>
      <c r="E23" s="77"/>
      <c r="F23" s="78"/>
    </row>
    <row r="24" spans="1:12" s="11" customFormat="1" x14ac:dyDescent="0.3">
      <c r="B24" s="12"/>
      <c r="C24" s="12"/>
      <c r="D24" s="13">
        <f t="shared" si="0"/>
        <v>0</v>
      </c>
      <c r="E24" s="77"/>
      <c r="F24" s="78"/>
    </row>
    <row r="25" spans="1:12" s="11" customFormat="1" x14ac:dyDescent="0.3">
      <c r="B25" s="12"/>
      <c r="C25" s="12"/>
      <c r="D25" s="13">
        <f t="shared" si="0"/>
        <v>0</v>
      </c>
      <c r="E25" s="77"/>
      <c r="F25" s="78"/>
    </row>
    <row r="26" spans="1:12" s="11" customFormat="1" x14ac:dyDescent="0.3">
      <c r="B26" s="12"/>
      <c r="C26" s="12"/>
      <c r="D26" s="13">
        <f t="shared" si="0"/>
        <v>0</v>
      </c>
      <c r="E26" s="77"/>
      <c r="F26" s="78"/>
    </row>
    <row r="27" spans="1:12" x14ac:dyDescent="0.3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1"/>
      <c r="F27" s="78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8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FormConfiguration><![CDATA[{"formFields":[],"formDataEntries":[]}]]></TemplafyFormConfiguration>
</file>

<file path=customXml/item2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Props1.xml><?xml version="1.0" encoding="utf-8"?>
<ds:datastoreItem xmlns:ds="http://schemas.openxmlformats.org/officeDocument/2006/customXml" ds:itemID="{460E185F-155A-4A0D-81DB-4F839B431F71}">
  <ds:schemaRefs/>
</ds:datastoreItem>
</file>

<file path=customXml/itemProps2.xml><?xml version="1.0" encoding="utf-8"?>
<ds:datastoreItem xmlns:ds="http://schemas.openxmlformats.org/officeDocument/2006/customXml" ds:itemID="{3F1AD0D3-C2B2-41A7-8D84-5B65319295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  <vt:lpstr>'Box 3 Receipts'!Print_Area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Karen Ross</cp:lastModifiedBy>
  <cp:lastPrinted>2023-05-31T19:29:40Z</cp:lastPrinted>
  <dcterms:created xsi:type="dcterms:W3CDTF">2023-03-10T09:35:56Z</dcterms:created>
  <dcterms:modified xsi:type="dcterms:W3CDTF">2023-06-13T12:20:09Z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